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35" windowWidth="27555" windowHeight="11160"/>
  </bookViews>
  <sheets>
    <sheet name="Лист1" sheetId="3" r:id="rId1"/>
  </sheets>
  <definedNames>
    <definedName name="_xlnm.Print_Area" localSheetId="0">Лист1!$A$1:$I$38</definedName>
  </definedNames>
  <calcPr calcId="144525"/>
</workbook>
</file>

<file path=xl/calcChain.xml><?xml version="1.0" encoding="utf-8"?>
<calcChain xmlns="http://schemas.openxmlformats.org/spreadsheetml/2006/main">
  <c r="D36" i="3" l="1"/>
  <c r="E36" i="3"/>
  <c r="F36" i="3"/>
  <c r="G36" i="3"/>
  <c r="H36" i="3"/>
  <c r="I36" i="3"/>
  <c r="C36" i="3"/>
  <c r="I37" i="3"/>
  <c r="I38" i="3" s="1"/>
  <c r="H37" i="3"/>
  <c r="H38" i="3" s="1"/>
  <c r="G37" i="3"/>
  <c r="G38" i="3" s="1"/>
  <c r="F37" i="3"/>
  <c r="F38" i="3" s="1"/>
  <c r="D37" i="3"/>
  <c r="E37" i="3"/>
  <c r="C37" i="3"/>
  <c r="E35" i="3"/>
  <c r="F35" i="3" s="1"/>
  <c r="G35" i="3" s="1"/>
  <c r="H35" i="3" s="1"/>
  <c r="I35" i="3" s="1"/>
  <c r="D35" i="3"/>
  <c r="I31" i="3"/>
  <c r="I32" i="3"/>
  <c r="H32" i="3"/>
  <c r="H31" i="3"/>
  <c r="G32" i="3"/>
  <c r="G31" i="3"/>
  <c r="E29" i="3"/>
  <c r="F29" i="3"/>
  <c r="G29" i="3"/>
  <c r="H29" i="3"/>
  <c r="I29" i="3" s="1"/>
  <c r="E30" i="3"/>
  <c r="F30" i="3"/>
  <c r="G30" i="3"/>
  <c r="H30" i="3" s="1"/>
  <c r="I30" i="3" s="1"/>
  <c r="D30" i="3"/>
  <c r="D29" i="3"/>
  <c r="I27" i="3"/>
  <c r="E23" i="3"/>
  <c r="F23" i="3" s="1"/>
  <c r="G23" i="3" s="1"/>
  <c r="H23" i="3" s="1"/>
  <c r="I23" i="3" s="1"/>
  <c r="E24" i="3"/>
  <c r="F24" i="3"/>
  <c r="G24" i="3"/>
  <c r="H24" i="3" s="1"/>
  <c r="I24" i="3" s="1"/>
  <c r="E25" i="3"/>
  <c r="F25" i="3"/>
  <c r="G25" i="3" s="1"/>
  <c r="H25" i="3" s="1"/>
  <c r="I25" i="3" s="1"/>
  <c r="E26" i="3"/>
  <c r="F26" i="3" s="1"/>
  <c r="G26" i="3" s="1"/>
  <c r="H26" i="3" s="1"/>
  <c r="I26" i="3" s="1"/>
  <c r="D24" i="3"/>
  <c r="D25" i="3"/>
  <c r="D26" i="3"/>
  <c r="D23" i="3"/>
  <c r="H21" i="3"/>
  <c r="I21" i="3"/>
  <c r="G21" i="3"/>
  <c r="F21" i="3"/>
  <c r="H20" i="3"/>
  <c r="I20" i="3" s="1"/>
  <c r="G20" i="3"/>
  <c r="F20" i="3"/>
  <c r="E19" i="3"/>
  <c r="F19" i="3"/>
  <c r="G19" i="3" s="1"/>
  <c r="H19" i="3" s="1"/>
  <c r="I19" i="3" s="1"/>
  <c r="D19" i="3"/>
  <c r="E12" i="3"/>
  <c r="F12" i="3" s="1"/>
  <c r="G12" i="3" s="1"/>
  <c r="H12" i="3" s="1"/>
  <c r="I12" i="3" s="1"/>
  <c r="E13" i="3"/>
  <c r="F13" i="3"/>
  <c r="G13" i="3"/>
  <c r="H13" i="3" s="1"/>
  <c r="I13" i="3" s="1"/>
  <c r="E14" i="3"/>
  <c r="F14" i="3"/>
  <c r="G14" i="3" s="1"/>
  <c r="H14" i="3" s="1"/>
  <c r="I14" i="3" s="1"/>
  <c r="E15" i="3"/>
  <c r="F15" i="3" s="1"/>
  <c r="G15" i="3" s="1"/>
  <c r="H15" i="3" s="1"/>
  <c r="I15" i="3" s="1"/>
  <c r="E16" i="3"/>
  <c r="F16" i="3"/>
  <c r="G16" i="3"/>
  <c r="H16" i="3"/>
  <c r="I16" i="3" s="1"/>
  <c r="E17" i="3"/>
  <c r="F17" i="3"/>
  <c r="G17" i="3"/>
  <c r="H17" i="3" s="1"/>
  <c r="I17" i="3" s="1"/>
  <c r="D13" i="3"/>
  <c r="D14" i="3"/>
  <c r="D15" i="3"/>
  <c r="D16" i="3"/>
  <c r="D17" i="3"/>
  <c r="D12" i="3"/>
  <c r="E11" i="3"/>
  <c r="F11" i="3"/>
  <c r="G11" i="3" s="1"/>
  <c r="H11" i="3" s="1"/>
  <c r="I11" i="3" s="1"/>
  <c r="D11" i="3"/>
  <c r="D38" i="3"/>
  <c r="E38" i="3"/>
  <c r="C38" i="3"/>
  <c r="C35" i="3"/>
  <c r="C34" i="3"/>
  <c r="C33" i="3"/>
  <c r="C30" i="3"/>
  <c r="C29" i="3"/>
  <c r="C26" i="3"/>
  <c r="C25" i="3"/>
  <c r="C24" i="3"/>
  <c r="C23" i="3"/>
  <c r="C19" i="3"/>
  <c r="C17" i="3"/>
  <c r="C16" i="3"/>
  <c r="C15" i="3"/>
  <c r="C14" i="3"/>
  <c r="C13" i="3"/>
  <c r="C12" i="3"/>
  <c r="C11" i="3"/>
</calcChain>
</file>

<file path=xl/sharedStrings.xml><?xml version="1.0" encoding="utf-8"?>
<sst xmlns="http://schemas.openxmlformats.org/spreadsheetml/2006/main" count="39" uniqueCount="39">
  <si>
    <t>Возраст (лет)</t>
  </si>
  <si>
    <t>0-1</t>
  </si>
  <si>
    <t>3-4</t>
  </si>
  <si>
    <t>5-6</t>
  </si>
  <si>
    <t>7-13</t>
  </si>
  <si>
    <t>15-17</t>
  </si>
  <si>
    <t>Осмотр, исследование, процедура</t>
  </si>
  <si>
    <t>1 этап диспансеризации</t>
  </si>
  <si>
    <t>1.Осмотры врачами</t>
  </si>
  <si>
    <t>врач-педиатр</t>
  </si>
  <si>
    <t>врач-невролог</t>
  </si>
  <si>
    <t>врач-офтальмолог</t>
  </si>
  <si>
    <t>врач-детский хирург</t>
  </si>
  <si>
    <t>врач-оториноларинголог</t>
  </si>
  <si>
    <t>врач-акушер-гинеколог</t>
  </si>
  <si>
    <t>врач-травматолог-ортопед</t>
  </si>
  <si>
    <t>врач-психиатр детский (до возраста 14 лет)</t>
  </si>
  <si>
    <t>врач-детский уролог-андролог</t>
  </si>
  <si>
    <t>врач-стоматолог детский  (с возраста 3 лет)</t>
  </si>
  <si>
    <t>врач-детский эндокринолог (с возраста 5 лет)</t>
  </si>
  <si>
    <t>врач-психиатр подростковый (с возраста 14 лет)</t>
  </si>
  <si>
    <t>2. Клинический анализ крови</t>
  </si>
  <si>
    <t>3. Клинический анализ мочи</t>
  </si>
  <si>
    <t>4. Исследование уровня глюкозы в крови</t>
  </si>
  <si>
    <t>5. Электрокардиография</t>
  </si>
  <si>
    <t>6. Флюорография (с возраста 15 лет)</t>
  </si>
  <si>
    <t xml:space="preserve">7. Ультразвуковое исследование органов </t>
  </si>
  <si>
    <t>органов брюшной полости</t>
  </si>
  <si>
    <t>сердца</t>
  </si>
  <si>
    <t>щитовидной железы</t>
  </si>
  <si>
    <t>органов репродуктивной сферы</t>
  </si>
  <si>
    <t>тазабедренных суставов</t>
  </si>
  <si>
    <t>8. Нейросонография</t>
  </si>
  <si>
    <t>9. Медикаменты</t>
  </si>
  <si>
    <t>ИТОГО</t>
  </si>
  <si>
    <t>девочки</t>
  </si>
  <si>
    <t>мальчики</t>
  </si>
  <si>
    <t>Перечень услуг, включенных в тарифы на проведение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2017 год</t>
  </si>
  <si>
    <t>Приложение № 15
к Тарифному соглашению в системе ОМС ЕАО на 2017 год
от "29"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</si>
</sst>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4" fontId="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37">
    <xf numFmtId="0" fontId="0" fillId="0" borderId="0" xfId="0"/>
    <xf numFmtId="0" fontId="8" fillId="0" borderId="1" xfId="9" applyFont="1" applyBorder="1" applyAlignment="1">
      <alignment horizontal="center"/>
    </xf>
    <xf numFmtId="0" fontId="8" fillId="0" borderId="1" xfId="9" applyFont="1" applyBorder="1" applyAlignment="1">
      <alignment wrapText="1"/>
    </xf>
    <xf numFmtId="0" fontId="6" fillId="0" borderId="1" xfId="9" applyFont="1" applyBorder="1" applyAlignment="1">
      <alignment vertical="center"/>
    </xf>
    <xf numFmtId="0" fontId="6" fillId="0" borderId="1" xfId="9" applyFont="1" applyBorder="1"/>
    <xf numFmtId="0" fontId="6" fillId="0" borderId="1" xfId="9" applyFont="1" applyBorder="1" applyAlignment="1">
      <alignment wrapText="1"/>
    </xf>
    <xf numFmtId="0" fontId="8" fillId="0" borderId="1" xfId="9" applyFont="1" applyBorder="1"/>
    <xf numFmtId="0" fontId="7" fillId="0" borderId="0" xfId="9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2" fontId="6" fillId="0" borderId="1" xfId="9" applyNumberFormat="1" applyFont="1" applyBorder="1" applyAlignment="1">
      <alignment horizontal="right" vertical="center"/>
    </xf>
    <xf numFmtId="2" fontId="6" fillId="0" borderId="1" xfId="10" applyNumberFormat="1" applyFont="1" applyBorder="1" applyAlignment="1">
      <alignment horizontal="right" vertical="center"/>
    </xf>
    <xf numFmtId="0" fontId="7" fillId="0" borderId="0" xfId="9" applyFont="1" applyBorder="1" applyAlignment="1">
      <alignment horizontal="center" vertical="center" wrapText="1"/>
    </xf>
    <xf numFmtId="0" fontId="7" fillId="0" borderId="0" xfId="9" applyFont="1" applyBorder="1" applyAlignment="1">
      <alignment horizontal="center" vertical="center"/>
    </xf>
    <xf numFmtId="0" fontId="8" fillId="0" borderId="0" xfId="9" applyFont="1" applyBorder="1" applyAlignment="1">
      <alignment horizontal="center"/>
    </xf>
    <xf numFmtId="0" fontId="6" fillId="0" borderId="0" xfId="9" applyFont="1" applyBorder="1" applyAlignment="1">
      <alignment vertical="center"/>
    </xf>
    <xf numFmtId="164" fontId="8" fillId="0" borderId="0" xfId="10" applyFont="1" applyBorder="1" applyAlignment="1">
      <alignment horizontal="center" vertical="center"/>
    </xf>
    <xf numFmtId="2" fontId="6" fillId="0" borderId="0" xfId="9" applyNumberFormat="1" applyFont="1" applyBorder="1" applyAlignment="1">
      <alignment horizontal="center" vertical="center"/>
    </xf>
    <xf numFmtId="0" fontId="8" fillId="2" borderId="1" xfId="9" applyFont="1" applyFill="1" applyBorder="1" applyAlignment="1">
      <alignment horizontal="center"/>
    </xf>
    <xf numFmtId="49" fontId="8" fillId="2" borderId="1" xfId="9" applyNumberFormat="1" applyFont="1" applyFill="1" applyBorder="1" applyAlignment="1">
      <alignment horizontal="center"/>
    </xf>
    <xf numFmtId="0" fontId="6" fillId="2" borderId="1" xfId="9" applyFont="1" applyFill="1" applyBorder="1" applyAlignment="1">
      <alignment vertical="center"/>
    </xf>
    <xf numFmtId="4" fontId="6" fillId="2" borderId="1" xfId="9" applyNumberFormat="1" applyFont="1" applyFill="1" applyBorder="1" applyAlignment="1">
      <alignment horizontal="right" vertical="center"/>
    </xf>
    <xf numFmtId="2" fontId="6" fillId="2" borderId="1" xfId="9" applyNumberFormat="1" applyFont="1" applyFill="1" applyBorder="1" applyAlignment="1">
      <alignment horizontal="right" vertical="center"/>
    </xf>
    <xf numFmtId="4" fontId="6" fillId="2" borderId="1" xfId="10" applyNumberFormat="1" applyFont="1" applyFill="1" applyBorder="1" applyAlignment="1">
      <alignment horizontal="right" vertical="center"/>
    </xf>
    <xf numFmtId="2" fontId="6" fillId="2" borderId="1" xfId="10" applyNumberFormat="1" applyFont="1" applyFill="1" applyBorder="1" applyAlignment="1">
      <alignment horizontal="right" vertical="center"/>
    </xf>
    <xf numFmtId="4" fontId="8" fillId="2" borderId="1" xfId="1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2" xfId="9" applyFont="1" applyBorder="1" applyAlignment="1">
      <alignment horizontal="center" vertical="center"/>
    </xf>
    <xf numFmtId="0" fontId="8" fillId="0" borderId="3" xfId="9" applyFont="1" applyBorder="1" applyAlignment="1">
      <alignment horizontal="center" vertical="center"/>
    </xf>
    <xf numFmtId="0" fontId="7" fillId="0" borderId="4" xfId="9" applyFont="1" applyBorder="1" applyAlignment="1">
      <alignment horizontal="center" vertical="center"/>
    </xf>
    <xf numFmtId="0" fontId="7" fillId="0" borderId="9" xfId="9" applyFont="1" applyBorder="1" applyAlignment="1">
      <alignment horizontal="center" vertical="center"/>
    </xf>
    <xf numFmtId="0" fontId="7" fillId="0" borderId="5" xfId="9" applyFont="1" applyBorder="1" applyAlignment="1">
      <alignment horizontal="center" vertical="center"/>
    </xf>
    <xf numFmtId="0" fontId="7" fillId="0" borderId="6" xfId="9" applyFont="1" applyBorder="1" applyAlignment="1">
      <alignment horizontal="center" vertical="center"/>
    </xf>
    <xf numFmtId="0" fontId="7" fillId="0" borderId="8" xfId="9" applyFont="1" applyBorder="1" applyAlignment="1">
      <alignment horizontal="center" vertical="center"/>
    </xf>
    <xf numFmtId="0" fontId="7" fillId="0" borderId="7" xfId="9" applyFont="1" applyBorder="1" applyAlignment="1">
      <alignment horizontal="center" vertical="center"/>
    </xf>
    <xf numFmtId="0" fontId="7" fillId="0" borderId="0" xfId="9" applyFont="1" applyAlignment="1">
      <alignment horizontal="center" vertical="center" wrapText="1"/>
    </xf>
    <xf numFmtId="0" fontId="7" fillId="0" borderId="8" xfId="9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  <cellStyle name="Финансовый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8"/>
  <sheetViews>
    <sheetView tabSelected="1" zoomScaleNormal="100" zoomScaleSheetLayoutView="115" workbookViewId="0">
      <selection activeCell="K6" sqref="K6"/>
    </sheetView>
  </sheetViews>
  <sheetFormatPr defaultRowHeight="15" x14ac:dyDescent="0.25"/>
  <cols>
    <col min="2" max="2" width="54.140625" customWidth="1"/>
    <col min="3" max="3" width="14.85546875" customWidth="1"/>
    <col min="4" max="4" width="14.42578125" customWidth="1"/>
    <col min="5" max="5" width="12.7109375" customWidth="1"/>
    <col min="6" max="6" width="14.42578125" customWidth="1"/>
    <col min="7" max="7" width="14.7109375" customWidth="1"/>
    <col min="8" max="11" width="13.28515625" customWidth="1"/>
  </cols>
  <sheetData>
    <row r="1" spans="2:11" x14ac:dyDescent="0.25">
      <c r="B1" s="36" t="s">
        <v>38</v>
      </c>
      <c r="C1" s="36"/>
      <c r="D1" s="36"/>
      <c r="E1" s="36"/>
      <c r="F1" s="36"/>
      <c r="G1" s="36"/>
      <c r="H1" s="36"/>
      <c r="I1" s="36"/>
      <c r="J1" s="8"/>
    </row>
    <row r="2" spans="2:11" x14ac:dyDescent="0.25">
      <c r="B2" s="36"/>
      <c r="C2" s="36"/>
      <c r="D2" s="36"/>
      <c r="E2" s="36"/>
      <c r="F2" s="36"/>
      <c r="G2" s="36"/>
      <c r="H2" s="36"/>
      <c r="I2" s="36"/>
      <c r="J2" s="8"/>
    </row>
    <row r="3" spans="2:11" x14ac:dyDescent="0.25">
      <c r="B3" s="36"/>
      <c r="C3" s="36"/>
      <c r="D3" s="36"/>
      <c r="E3" s="36"/>
      <c r="F3" s="36"/>
      <c r="G3" s="36"/>
      <c r="H3" s="36"/>
      <c r="I3" s="36"/>
      <c r="J3" s="8"/>
    </row>
    <row r="5" spans="2:11" ht="18.75" x14ac:dyDescent="0.25">
      <c r="B5" s="34" t="s">
        <v>37</v>
      </c>
      <c r="C5" s="34"/>
      <c r="D5" s="34"/>
      <c r="E5" s="34"/>
      <c r="F5" s="34"/>
      <c r="G5" s="34"/>
      <c r="H5" s="34"/>
      <c r="I5" s="34"/>
      <c r="J5" s="7"/>
    </row>
    <row r="6" spans="2:11" ht="52.5" customHeight="1" x14ac:dyDescent="0.25">
      <c r="B6" s="35"/>
      <c r="C6" s="35"/>
      <c r="D6" s="35"/>
      <c r="E6" s="35"/>
      <c r="F6" s="35"/>
      <c r="G6" s="35"/>
      <c r="H6" s="35"/>
      <c r="I6" s="35"/>
      <c r="J6" s="11"/>
    </row>
    <row r="7" spans="2:11" ht="18.75" x14ac:dyDescent="0.25">
      <c r="B7" s="26" t="s">
        <v>6</v>
      </c>
      <c r="C7" s="28" t="s">
        <v>0</v>
      </c>
      <c r="D7" s="29"/>
      <c r="E7" s="29"/>
      <c r="F7" s="29"/>
      <c r="G7" s="29"/>
      <c r="H7" s="29"/>
      <c r="I7" s="30"/>
      <c r="J7" s="12"/>
      <c r="K7" s="25">
        <v>1.06</v>
      </c>
    </row>
    <row r="8" spans="2:11" ht="18.75" x14ac:dyDescent="0.25">
      <c r="B8" s="27"/>
      <c r="C8" s="31"/>
      <c r="D8" s="32"/>
      <c r="E8" s="32"/>
      <c r="F8" s="32"/>
      <c r="G8" s="32"/>
      <c r="H8" s="32"/>
      <c r="I8" s="33"/>
      <c r="J8" s="12"/>
    </row>
    <row r="9" spans="2:11" ht="15.75" x14ac:dyDescent="0.25">
      <c r="B9" s="1" t="s">
        <v>7</v>
      </c>
      <c r="C9" s="17" t="s">
        <v>1</v>
      </c>
      <c r="D9" s="17">
        <v>2</v>
      </c>
      <c r="E9" s="18" t="s">
        <v>2</v>
      </c>
      <c r="F9" s="18" t="s">
        <v>3</v>
      </c>
      <c r="G9" s="18" t="s">
        <v>4</v>
      </c>
      <c r="H9" s="17">
        <v>14</v>
      </c>
      <c r="I9" s="1" t="s">
        <v>5</v>
      </c>
      <c r="J9" s="13"/>
    </row>
    <row r="10" spans="2:11" ht="15.75" x14ac:dyDescent="0.25">
      <c r="B10" s="2" t="s">
        <v>8</v>
      </c>
      <c r="C10" s="19"/>
      <c r="D10" s="19"/>
      <c r="E10" s="19"/>
      <c r="F10" s="19"/>
      <c r="G10" s="19"/>
      <c r="H10" s="19"/>
      <c r="I10" s="3"/>
      <c r="J10" s="14"/>
    </row>
    <row r="11" spans="2:11" ht="15.75" x14ac:dyDescent="0.25">
      <c r="B11" s="4" t="s">
        <v>9</v>
      </c>
      <c r="C11" s="20">
        <f>281.33616*K7</f>
        <v>298.21632959999999</v>
      </c>
      <c r="D11" s="21">
        <f>C11</f>
        <v>298.21632959999999</v>
      </c>
      <c r="E11" s="21">
        <f t="shared" ref="E11:I11" si="0">D11</f>
        <v>298.21632959999999</v>
      </c>
      <c r="F11" s="21">
        <f t="shared" si="0"/>
        <v>298.21632959999999</v>
      </c>
      <c r="G11" s="21">
        <f t="shared" si="0"/>
        <v>298.21632959999999</v>
      </c>
      <c r="H11" s="21">
        <f t="shared" si="0"/>
        <v>298.21632959999999</v>
      </c>
      <c r="I11" s="21">
        <f t="shared" si="0"/>
        <v>298.21632959999999</v>
      </c>
      <c r="J11" s="16"/>
    </row>
    <row r="12" spans="2:11" ht="15.75" x14ac:dyDescent="0.25">
      <c r="B12" s="5" t="s">
        <v>10</v>
      </c>
      <c r="C12" s="20">
        <f>220.50672*K7</f>
        <v>233.73712320000001</v>
      </c>
      <c r="D12" s="21">
        <f>C12</f>
        <v>233.73712320000001</v>
      </c>
      <c r="E12" s="21">
        <f t="shared" ref="E12:I12" si="1">D12</f>
        <v>233.73712320000001</v>
      </c>
      <c r="F12" s="21">
        <f t="shared" si="1"/>
        <v>233.73712320000001</v>
      </c>
      <c r="G12" s="21">
        <f t="shared" si="1"/>
        <v>233.73712320000001</v>
      </c>
      <c r="H12" s="21">
        <f t="shared" si="1"/>
        <v>233.73712320000001</v>
      </c>
      <c r="I12" s="21">
        <f t="shared" si="1"/>
        <v>233.73712320000001</v>
      </c>
      <c r="J12" s="16"/>
    </row>
    <row r="13" spans="2:11" ht="15.75" x14ac:dyDescent="0.25">
      <c r="B13" s="4" t="s">
        <v>11</v>
      </c>
      <c r="C13" s="20">
        <f>220.50672*K7</f>
        <v>233.73712320000001</v>
      </c>
      <c r="D13" s="21">
        <f t="shared" ref="D13:I17" si="2">C13</f>
        <v>233.73712320000001</v>
      </c>
      <c r="E13" s="21">
        <f t="shared" si="2"/>
        <v>233.73712320000001</v>
      </c>
      <c r="F13" s="21">
        <f t="shared" si="2"/>
        <v>233.73712320000001</v>
      </c>
      <c r="G13" s="21">
        <f t="shared" si="2"/>
        <v>233.73712320000001</v>
      </c>
      <c r="H13" s="21">
        <f t="shared" si="2"/>
        <v>233.73712320000001</v>
      </c>
      <c r="I13" s="21">
        <f t="shared" si="2"/>
        <v>233.73712320000001</v>
      </c>
      <c r="J13" s="16"/>
    </row>
    <row r="14" spans="2:11" ht="15.75" x14ac:dyDescent="0.25">
      <c r="B14" s="4" t="s">
        <v>12</v>
      </c>
      <c r="C14" s="20">
        <f>319.35456*K7</f>
        <v>338.51583360000001</v>
      </c>
      <c r="D14" s="21">
        <f t="shared" si="2"/>
        <v>338.51583360000001</v>
      </c>
      <c r="E14" s="21">
        <f t="shared" si="2"/>
        <v>338.51583360000001</v>
      </c>
      <c r="F14" s="21">
        <f t="shared" si="2"/>
        <v>338.51583360000001</v>
      </c>
      <c r="G14" s="21">
        <f t="shared" si="2"/>
        <v>338.51583360000001</v>
      </c>
      <c r="H14" s="21">
        <f t="shared" si="2"/>
        <v>338.51583360000001</v>
      </c>
      <c r="I14" s="21">
        <f t="shared" si="2"/>
        <v>338.51583360000001</v>
      </c>
      <c r="J14" s="16"/>
    </row>
    <row r="15" spans="2:11" ht="15.75" x14ac:dyDescent="0.25">
      <c r="B15" s="4" t="s">
        <v>13</v>
      </c>
      <c r="C15" s="20">
        <f>220.50672*K7</f>
        <v>233.73712320000001</v>
      </c>
      <c r="D15" s="21">
        <f t="shared" si="2"/>
        <v>233.73712320000001</v>
      </c>
      <c r="E15" s="21">
        <f t="shared" si="2"/>
        <v>233.73712320000001</v>
      </c>
      <c r="F15" s="21">
        <f t="shared" si="2"/>
        <v>233.73712320000001</v>
      </c>
      <c r="G15" s="21">
        <f t="shared" si="2"/>
        <v>233.73712320000001</v>
      </c>
      <c r="H15" s="21">
        <f t="shared" si="2"/>
        <v>233.73712320000001</v>
      </c>
      <c r="I15" s="21">
        <f t="shared" si="2"/>
        <v>233.73712320000001</v>
      </c>
      <c r="J15" s="16"/>
    </row>
    <row r="16" spans="2:11" ht="15.75" x14ac:dyDescent="0.25">
      <c r="B16" s="5" t="s">
        <v>14</v>
      </c>
      <c r="C16" s="20">
        <f>220.50672*K7</f>
        <v>233.73712320000001</v>
      </c>
      <c r="D16" s="21">
        <f t="shared" si="2"/>
        <v>233.73712320000001</v>
      </c>
      <c r="E16" s="21">
        <f t="shared" si="2"/>
        <v>233.73712320000001</v>
      </c>
      <c r="F16" s="21">
        <f t="shared" si="2"/>
        <v>233.73712320000001</v>
      </c>
      <c r="G16" s="21">
        <f t="shared" si="2"/>
        <v>233.73712320000001</v>
      </c>
      <c r="H16" s="21">
        <f t="shared" si="2"/>
        <v>233.73712320000001</v>
      </c>
      <c r="I16" s="21">
        <f t="shared" si="2"/>
        <v>233.73712320000001</v>
      </c>
      <c r="J16" s="16"/>
    </row>
    <row r="17" spans="2:10" ht="15.75" x14ac:dyDescent="0.25">
      <c r="B17" s="5" t="s">
        <v>15</v>
      </c>
      <c r="C17" s="20">
        <f>220.50672*K7</f>
        <v>233.73712320000001</v>
      </c>
      <c r="D17" s="21">
        <f t="shared" si="2"/>
        <v>233.73712320000001</v>
      </c>
      <c r="E17" s="21">
        <f t="shared" si="2"/>
        <v>233.73712320000001</v>
      </c>
      <c r="F17" s="21">
        <f t="shared" si="2"/>
        <v>233.73712320000001</v>
      </c>
      <c r="G17" s="21">
        <f t="shared" si="2"/>
        <v>233.73712320000001</v>
      </c>
      <c r="H17" s="21">
        <f t="shared" si="2"/>
        <v>233.73712320000001</v>
      </c>
      <c r="I17" s="21">
        <f t="shared" si="2"/>
        <v>233.73712320000001</v>
      </c>
      <c r="J17" s="16"/>
    </row>
    <row r="18" spans="2:10" ht="15.75" x14ac:dyDescent="0.25">
      <c r="B18" s="4" t="s">
        <v>16</v>
      </c>
      <c r="C18" s="20"/>
      <c r="D18" s="21"/>
      <c r="E18" s="21"/>
      <c r="F18" s="21"/>
      <c r="G18" s="21"/>
      <c r="H18" s="21"/>
      <c r="I18" s="9"/>
      <c r="J18" s="16"/>
    </row>
    <row r="19" spans="2:10" ht="15.75" x14ac:dyDescent="0.25">
      <c r="B19" s="4" t="s">
        <v>17</v>
      </c>
      <c r="C19" s="20">
        <f>220.50672*K7</f>
        <v>233.73712320000001</v>
      </c>
      <c r="D19" s="21">
        <f>C19</f>
        <v>233.73712320000001</v>
      </c>
      <c r="E19" s="21">
        <f t="shared" ref="E19:I19" si="3">D19</f>
        <v>233.73712320000001</v>
      </c>
      <c r="F19" s="21">
        <f t="shared" si="3"/>
        <v>233.73712320000001</v>
      </c>
      <c r="G19" s="21">
        <f t="shared" si="3"/>
        <v>233.73712320000001</v>
      </c>
      <c r="H19" s="21">
        <f t="shared" si="3"/>
        <v>233.73712320000001</v>
      </c>
      <c r="I19" s="21">
        <f t="shared" si="3"/>
        <v>233.73712320000001</v>
      </c>
      <c r="J19" s="16"/>
    </row>
    <row r="20" spans="2:10" ht="15.75" x14ac:dyDescent="0.25">
      <c r="B20" s="4" t="s">
        <v>18</v>
      </c>
      <c r="C20" s="22"/>
      <c r="D20" s="23"/>
      <c r="E20" s="23"/>
      <c r="F20" s="23">
        <f>116.8*K7</f>
        <v>123.80800000000001</v>
      </c>
      <c r="G20" s="23">
        <f>F20</f>
        <v>123.80800000000001</v>
      </c>
      <c r="H20" s="23">
        <f t="shared" ref="H20:I20" si="4">G20</f>
        <v>123.80800000000001</v>
      </c>
      <c r="I20" s="23">
        <f t="shared" si="4"/>
        <v>123.80800000000001</v>
      </c>
      <c r="J20" s="16"/>
    </row>
    <row r="21" spans="2:10" ht="15.75" x14ac:dyDescent="0.25">
      <c r="B21" s="4" t="s">
        <v>19</v>
      </c>
      <c r="C21" s="20"/>
      <c r="D21" s="21"/>
      <c r="E21" s="21"/>
      <c r="F21" s="21">
        <f>220.50672*K7</f>
        <v>233.73712320000001</v>
      </c>
      <c r="G21" s="21">
        <f>F21</f>
        <v>233.73712320000001</v>
      </c>
      <c r="H21" s="21">
        <f t="shared" ref="H21:I21" si="5">G21</f>
        <v>233.73712320000001</v>
      </c>
      <c r="I21" s="21">
        <f t="shared" si="5"/>
        <v>233.73712320000001</v>
      </c>
      <c r="J21" s="16"/>
    </row>
    <row r="22" spans="2:10" ht="15.75" x14ac:dyDescent="0.25">
      <c r="B22" s="4" t="s">
        <v>20</v>
      </c>
      <c r="C22" s="20"/>
      <c r="D22" s="21"/>
      <c r="E22" s="21"/>
      <c r="F22" s="21"/>
      <c r="G22" s="21"/>
      <c r="H22" s="21"/>
      <c r="I22" s="9"/>
      <c r="J22" s="16"/>
    </row>
    <row r="23" spans="2:10" ht="15.75" x14ac:dyDescent="0.25">
      <c r="B23" s="6" t="s">
        <v>21</v>
      </c>
      <c r="C23" s="20">
        <f>209.4808*K7</f>
        <v>222.04964799999999</v>
      </c>
      <c r="D23" s="21">
        <f>C23</f>
        <v>222.04964799999999</v>
      </c>
      <c r="E23" s="21">
        <f t="shared" ref="E23:I23" si="6">D23</f>
        <v>222.04964799999999</v>
      </c>
      <c r="F23" s="21">
        <f t="shared" si="6"/>
        <v>222.04964799999999</v>
      </c>
      <c r="G23" s="21">
        <f t="shared" si="6"/>
        <v>222.04964799999999</v>
      </c>
      <c r="H23" s="21">
        <f t="shared" si="6"/>
        <v>222.04964799999999</v>
      </c>
      <c r="I23" s="21">
        <f t="shared" si="6"/>
        <v>222.04964799999999</v>
      </c>
      <c r="J23" s="16"/>
    </row>
    <row r="24" spans="2:10" ht="15.75" x14ac:dyDescent="0.25">
      <c r="B24" s="6" t="s">
        <v>22</v>
      </c>
      <c r="C24" s="20">
        <f>105.97264*K7</f>
        <v>112.3309984</v>
      </c>
      <c r="D24" s="21">
        <f t="shared" ref="D24:I26" si="7">C24</f>
        <v>112.3309984</v>
      </c>
      <c r="E24" s="21">
        <f t="shared" si="7"/>
        <v>112.3309984</v>
      </c>
      <c r="F24" s="21">
        <f t="shared" si="7"/>
        <v>112.3309984</v>
      </c>
      <c r="G24" s="21">
        <f t="shared" si="7"/>
        <v>112.3309984</v>
      </c>
      <c r="H24" s="21">
        <f t="shared" si="7"/>
        <v>112.3309984</v>
      </c>
      <c r="I24" s="21">
        <f t="shared" si="7"/>
        <v>112.3309984</v>
      </c>
      <c r="J24" s="16"/>
    </row>
    <row r="25" spans="2:10" ht="15.75" x14ac:dyDescent="0.25">
      <c r="B25" s="6" t="s">
        <v>23</v>
      </c>
      <c r="C25" s="22">
        <f>65.31456*K7</f>
        <v>69.233433599999998</v>
      </c>
      <c r="D25" s="21">
        <f t="shared" si="7"/>
        <v>69.233433599999998</v>
      </c>
      <c r="E25" s="21">
        <f t="shared" si="7"/>
        <v>69.233433599999998</v>
      </c>
      <c r="F25" s="21">
        <f t="shared" si="7"/>
        <v>69.233433599999998</v>
      </c>
      <c r="G25" s="21">
        <f t="shared" si="7"/>
        <v>69.233433599999998</v>
      </c>
      <c r="H25" s="21">
        <f t="shared" si="7"/>
        <v>69.233433599999998</v>
      </c>
      <c r="I25" s="21">
        <f t="shared" si="7"/>
        <v>69.233433599999998</v>
      </c>
      <c r="J25" s="16"/>
    </row>
    <row r="26" spans="2:10" ht="15.75" x14ac:dyDescent="0.25">
      <c r="B26" s="6" t="s">
        <v>24</v>
      </c>
      <c r="C26" s="22">
        <f>220.50672*K7</f>
        <v>233.73712320000001</v>
      </c>
      <c r="D26" s="21">
        <f t="shared" si="7"/>
        <v>233.73712320000001</v>
      </c>
      <c r="E26" s="21">
        <f t="shared" si="7"/>
        <v>233.73712320000001</v>
      </c>
      <c r="F26" s="21">
        <f t="shared" si="7"/>
        <v>233.73712320000001</v>
      </c>
      <c r="G26" s="21">
        <f t="shared" si="7"/>
        <v>233.73712320000001</v>
      </c>
      <c r="H26" s="21">
        <f t="shared" si="7"/>
        <v>233.73712320000001</v>
      </c>
      <c r="I26" s="21">
        <f t="shared" si="7"/>
        <v>233.73712320000001</v>
      </c>
      <c r="J26" s="16"/>
    </row>
    <row r="27" spans="2:10" ht="15.75" x14ac:dyDescent="0.25">
      <c r="B27" s="2" t="s">
        <v>25</v>
      </c>
      <c r="C27" s="20"/>
      <c r="D27" s="21"/>
      <c r="E27" s="21"/>
      <c r="F27" s="21"/>
      <c r="G27" s="21"/>
      <c r="H27" s="21"/>
      <c r="I27" s="10">
        <f>157.68*K7</f>
        <v>167.14080000000001</v>
      </c>
      <c r="J27" s="16"/>
    </row>
    <row r="28" spans="2:10" ht="15.75" x14ac:dyDescent="0.25">
      <c r="B28" s="2" t="s">
        <v>26</v>
      </c>
      <c r="C28" s="20"/>
      <c r="D28" s="21"/>
      <c r="E28" s="21"/>
      <c r="F28" s="21"/>
      <c r="G28" s="21"/>
      <c r="H28" s="21"/>
      <c r="I28" s="9"/>
      <c r="J28" s="16"/>
    </row>
    <row r="29" spans="2:10" ht="15.75" x14ac:dyDescent="0.25">
      <c r="B29" s="5" t="s">
        <v>27</v>
      </c>
      <c r="C29" s="20">
        <f>661.52016*K7</f>
        <v>701.21136960000013</v>
      </c>
      <c r="D29" s="21">
        <f>C29</f>
        <v>701.21136960000013</v>
      </c>
      <c r="E29" s="21">
        <f t="shared" ref="E29:I29" si="8">D29</f>
        <v>701.21136960000013</v>
      </c>
      <c r="F29" s="21">
        <f t="shared" si="8"/>
        <v>701.21136960000013</v>
      </c>
      <c r="G29" s="21">
        <f t="shared" si="8"/>
        <v>701.21136960000013</v>
      </c>
      <c r="H29" s="21">
        <f t="shared" si="8"/>
        <v>701.21136960000013</v>
      </c>
      <c r="I29" s="21">
        <f t="shared" si="8"/>
        <v>701.21136960000013</v>
      </c>
      <c r="J29" s="16"/>
    </row>
    <row r="30" spans="2:10" ht="15.75" x14ac:dyDescent="0.25">
      <c r="B30" s="5" t="s">
        <v>28</v>
      </c>
      <c r="C30" s="20">
        <f>220.50672*K7</f>
        <v>233.73712320000001</v>
      </c>
      <c r="D30" s="21">
        <f>C30</f>
        <v>233.73712320000001</v>
      </c>
      <c r="E30" s="21">
        <f t="shared" ref="E30:I30" si="9">D30</f>
        <v>233.73712320000001</v>
      </c>
      <c r="F30" s="21">
        <f t="shared" si="9"/>
        <v>233.73712320000001</v>
      </c>
      <c r="G30" s="21">
        <f t="shared" si="9"/>
        <v>233.73712320000001</v>
      </c>
      <c r="H30" s="21">
        <f t="shared" si="9"/>
        <v>233.73712320000001</v>
      </c>
      <c r="I30" s="21">
        <f t="shared" si="9"/>
        <v>233.73712320000001</v>
      </c>
      <c r="J30" s="16"/>
    </row>
    <row r="31" spans="2:10" ht="15.75" x14ac:dyDescent="0.25">
      <c r="B31" s="5" t="s">
        <v>29</v>
      </c>
      <c r="C31" s="20"/>
      <c r="D31" s="21"/>
      <c r="E31" s="21"/>
      <c r="F31" s="21"/>
      <c r="G31" s="21">
        <f>220.50672*K7</f>
        <v>233.73712320000001</v>
      </c>
      <c r="H31" s="21">
        <f>G31</f>
        <v>233.73712320000001</v>
      </c>
      <c r="I31" s="21">
        <f>H31</f>
        <v>233.73712320000001</v>
      </c>
      <c r="J31" s="16"/>
    </row>
    <row r="32" spans="2:10" ht="15.75" x14ac:dyDescent="0.25">
      <c r="B32" s="5" t="s">
        <v>30</v>
      </c>
      <c r="C32" s="20"/>
      <c r="D32" s="21"/>
      <c r="E32" s="21"/>
      <c r="F32" s="21"/>
      <c r="G32" s="21">
        <f>220.50672*K7</f>
        <v>233.73712320000001</v>
      </c>
      <c r="H32" s="21">
        <f>G32</f>
        <v>233.73712320000001</v>
      </c>
      <c r="I32" s="21">
        <f>H32</f>
        <v>233.73712320000001</v>
      </c>
      <c r="J32" s="16"/>
    </row>
    <row r="33" spans="2:10" ht="15.75" x14ac:dyDescent="0.25">
      <c r="B33" s="5" t="s">
        <v>31</v>
      </c>
      <c r="C33" s="20">
        <f>220.50672*K7</f>
        <v>233.73712320000001</v>
      </c>
      <c r="D33" s="21"/>
      <c r="E33" s="21"/>
      <c r="F33" s="21"/>
      <c r="G33" s="21"/>
      <c r="H33" s="21"/>
      <c r="I33" s="9"/>
      <c r="J33" s="16"/>
    </row>
    <row r="34" spans="2:10" ht="15.75" x14ac:dyDescent="0.25">
      <c r="B34" s="2" t="s">
        <v>32</v>
      </c>
      <c r="C34" s="20">
        <f>220.50672*K7</f>
        <v>233.73712320000001</v>
      </c>
      <c r="D34" s="21"/>
      <c r="E34" s="21"/>
      <c r="F34" s="21"/>
      <c r="G34" s="21"/>
      <c r="H34" s="21"/>
      <c r="I34" s="9"/>
      <c r="J34" s="16"/>
    </row>
    <row r="35" spans="2:10" ht="15.75" x14ac:dyDescent="0.25">
      <c r="B35" s="2" t="s">
        <v>33</v>
      </c>
      <c r="C35" s="20">
        <f>21.349288*K7</f>
        <v>22.630245280000004</v>
      </c>
      <c r="D35" s="21">
        <f>C35</f>
        <v>22.630245280000004</v>
      </c>
      <c r="E35" s="21">
        <f t="shared" ref="E35:I35" si="10">D35</f>
        <v>22.630245280000004</v>
      </c>
      <c r="F35" s="21">
        <f t="shared" si="10"/>
        <v>22.630245280000004</v>
      </c>
      <c r="G35" s="21">
        <f t="shared" si="10"/>
        <v>22.630245280000004</v>
      </c>
      <c r="H35" s="21">
        <f t="shared" si="10"/>
        <v>22.630245280000004</v>
      </c>
      <c r="I35" s="21">
        <f t="shared" si="10"/>
        <v>22.630245280000004</v>
      </c>
      <c r="J35" s="16"/>
    </row>
    <row r="36" spans="2:10" ht="15.75" x14ac:dyDescent="0.25">
      <c r="B36" s="6" t="s">
        <v>34</v>
      </c>
      <c r="C36" s="24">
        <f>C11+C12+C13+C14+C15+C16+C17+C18+C19+C20+C21+C22+C23+C24+C25+C26+C27+C28+C29+C30+C31+C32+C33+C34+C35</f>
        <v>4101.5590900800007</v>
      </c>
      <c r="D36" s="24">
        <f t="shared" ref="D36:I36" si="11">D11+D12+D13+D14+D15+D16+D17+D18+D19+D20+D21+D22+D23+D24+D25+D26+D27+D28+D29+D30+D31+D32+D33+D34+D35</f>
        <v>3634.0848436800006</v>
      </c>
      <c r="E36" s="24">
        <f t="shared" si="11"/>
        <v>3634.0848436800006</v>
      </c>
      <c r="F36" s="24">
        <f t="shared" si="11"/>
        <v>3991.6299668800011</v>
      </c>
      <c r="G36" s="24">
        <f t="shared" si="11"/>
        <v>4459.1042132800003</v>
      </c>
      <c r="H36" s="24">
        <f t="shared" si="11"/>
        <v>4459.1042132800003</v>
      </c>
      <c r="I36" s="24">
        <f t="shared" si="11"/>
        <v>4626.2450132800004</v>
      </c>
      <c r="J36" s="15"/>
    </row>
    <row r="37" spans="2:10" ht="15.75" x14ac:dyDescent="0.25">
      <c r="B37" s="4" t="s">
        <v>35</v>
      </c>
      <c r="C37" s="24">
        <f>C11+C12+C13+C14+C15+C16+C17+C23+C24+C26+C25+C29+C30+C33+C34+C35</f>
        <v>3867.8219668800002</v>
      </c>
      <c r="D37" s="24">
        <f>D11+D12+D13+D14+D15+D16+D17+D23+D24+D26+D25+D29+D30+D33+D34+D35</f>
        <v>3400.3477204800001</v>
      </c>
      <c r="E37" s="24">
        <f t="shared" ref="E37" si="12">E11+E12+E13+E14+E15+E16+E17+E23+E24+E26+E25+E29+E30+E33+E34+E35</f>
        <v>3400.3477204800001</v>
      </c>
      <c r="F37" s="24">
        <f>F11+F12+F13+F14+F15+F16+F17+F23+F24+F26+F25+F29+F30+F33+F34+F35+F20+F21</f>
        <v>3757.8928436800002</v>
      </c>
      <c r="G37" s="24">
        <f>G11+G12+G13+G14+G15+G16+G17+G23+G24+G26+G25+G29+G30+G33+G34+G35+G20+G21+G31+G32</f>
        <v>4225.3670900799998</v>
      </c>
      <c r="H37" s="24">
        <f>H11+H12+H13+H14+H15+H16+H17+H23+H24+H26+H25+H29+H30+H33+H34+H35+H20+H21+H31+H32</f>
        <v>4225.3670900799998</v>
      </c>
      <c r="I37" s="24">
        <f>I11+I12+I13+I14+I15+I16+I17+I23+I24+I26+I25+I29+I30+I33+I34+I35+I20+I21+I31+I32+I27</f>
        <v>4392.5078900799999</v>
      </c>
      <c r="J37" s="15"/>
    </row>
    <row r="38" spans="2:10" ht="15.75" x14ac:dyDescent="0.25">
      <c r="B38" s="4" t="s">
        <v>36</v>
      </c>
      <c r="C38" s="24">
        <f>C37</f>
        <v>3867.8219668800002</v>
      </c>
      <c r="D38" s="24">
        <f t="shared" ref="D38:I38" si="13">D37</f>
        <v>3400.3477204800001</v>
      </c>
      <c r="E38" s="24">
        <f t="shared" si="13"/>
        <v>3400.3477204800001</v>
      </c>
      <c r="F38" s="24">
        <f t="shared" si="13"/>
        <v>3757.8928436800002</v>
      </c>
      <c r="G38" s="24">
        <f t="shared" si="13"/>
        <v>4225.3670900799998</v>
      </c>
      <c r="H38" s="24">
        <f t="shared" si="13"/>
        <v>4225.3670900799998</v>
      </c>
      <c r="I38" s="24">
        <f t="shared" si="13"/>
        <v>4392.5078900799999</v>
      </c>
      <c r="J38" s="15"/>
    </row>
  </sheetData>
  <mergeCells count="4">
    <mergeCell ref="B7:B8"/>
    <mergeCell ref="C7:I8"/>
    <mergeCell ref="B5:I6"/>
    <mergeCell ref="B1:I3"/>
  </mergeCells>
  <pageMargins left="0.70866141732283461" right="0.7086614173228346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2017-01-12T05:30:17Z</cp:lastPrinted>
  <dcterms:created xsi:type="dcterms:W3CDTF">2014-01-30T03:05:45Z</dcterms:created>
  <dcterms:modified xsi:type="dcterms:W3CDTF">2017-01-12T08:13:45Z</dcterms:modified>
</cp:coreProperties>
</file>